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7720" windowHeight="12315" activeTab="2"/>
  </bookViews>
  <sheets>
    <sheet name="Bilans" sheetId="1" r:id="rId1"/>
    <sheet name="RZiS" sheetId="2" r:id="rId2"/>
    <sheet name="Zestawienie zmian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33" i="3"/>
  <c r="E32"/>
  <c r="E28"/>
  <c r="E27"/>
  <c r="D26"/>
  <c r="F28" s="1"/>
  <c r="C26"/>
  <c r="F27" s="1"/>
  <c r="E23"/>
  <c r="E22"/>
  <c r="D15"/>
  <c r="C15"/>
  <c r="D4"/>
  <c r="C4"/>
  <c r="C25" s="1"/>
  <c r="E39" i="2"/>
  <c r="E38"/>
  <c r="D34"/>
  <c r="C34"/>
  <c r="D30"/>
  <c r="C30"/>
  <c r="D26"/>
  <c r="C26"/>
  <c r="D22"/>
  <c r="D29" s="1"/>
  <c r="C22"/>
  <c r="D10"/>
  <c r="C10"/>
  <c r="D3"/>
  <c r="D21" s="1"/>
  <c r="C3"/>
  <c r="C21" s="1"/>
  <c r="C33" i="1"/>
  <c r="B33"/>
  <c r="C27"/>
  <c r="B27"/>
  <c r="G22"/>
  <c r="F22"/>
  <c r="C22"/>
  <c r="B22"/>
  <c r="C21"/>
  <c r="B21"/>
  <c r="C16"/>
  <c r="B16"/>
  <c r="G14"/>
  <c r="G12" s="1"/>
  <c r="F14"/>
  <c r="F12" s="1"/>
  <c r="C6"/>
  <c r="C5" s="1"/>
  <c r="C3" s="1"/>
  <c r="C42" s="1"/>
  <c r="B6"/>
  <c r="G5"/>
  <c r="F5"/>
  <c r="B5"/>
  <c r="G3"/>
  <c r="F3"/>
  <c r="F42" s="1"/>
  <c r="B3"/>
  <c r="B42" s="1"/>
  <c r="D3" i="3" l="1"/>
  <c r="D25" s="1"/>
  <c r="C30"/>
  <c r="F32" s="1"/>
  <c r="F22"/>
  <c r="D37" i="2"/>
  <c r="C37"/>
  <c r="C29"/>
  <c r="G42" i="1"/>
  <c r="F23" i="3" l="1"/>
  <c r="D30"/>
  <c r="F33" s="1"/>
  <c r="F39" i="2"/>
  <c r="D40"/>
  <c r="C40"/>
  <c r="F38"/>
</calcChain>
</file>

<file path=xl/sharedStrings.xml><?xml version="1.0" encoding="utf-8"?>
<sst xmlns="http://schemas.openxmlformats.org/spreadsheetml/2006/main" count="183" uniqueCount="155">
  <si>
    <t>Zespół Szkół Ogólnokształcących Mistrzostwa Sportowego w Raciborzu ul. Kozielska 19 47-400 Racibórz
000836201
Numer identyfikacyjny REGON</t>
  </si>
  <si>
    <t>BILANS
jednostki budżetowej lub samorządowego zakładu budżetowego
sporządzony na dzień 31.12.2018 R</t>
  </si>
  <si>
    <t>Urząd Maszałkowski Województwa Śląskiego ul. Ligonia 46 40-037 Katowice
...........................</t>
  </si>
  <si>
    <t>AKTYWA</t>
  </si>
  <si>
    <t>Stan na początek roku</t>
  </si>
  <si>
    <t>Stan na koniec roku</t>
  </si>
  <si>
    <t>PASYWA</t>
  </si>
  <si>
    <t>A. Aktywa trwałe</t>
  </si>
  <si>
    <t>A. Fundusze</t>
  </si>
  <si>
    <t>I. Wartości niematerialne i prawne</t>
  </si>
  <si>
    <t>I. Fundusz jednostki</t>
  </si>
  <si>
    <t>II. Rzeczowe aktywa trwałe</t>
  </si>
  <si>
    <t>II. Wynik finansowy netto (+,-)</t>
  </si>
  <si>
    <t>1. Środki trwałe</t>
  </si>
  <si>
    <t>1. Zysk netto (+)</t>
  </si>
  <si>
    <t>1.1. Grunty</t>
  </si>
  <si>
    <t>2. Strata netto (-)</t>
  </si>
  <si>
    <t>1.1.1. Grunty stanowiące własność jednostki samorządu terytorialnego, przekazane w użytkowanie wieczyste innym podmiotom</t>
  </si>
  <si>
    <t>III. Odpisy z wyniku finansowego (nadwyżka środków obrotowych) (-)</t>
  </si>
  <si>
    <t>1.2. Budynki, lokale i obiekty inżynierii lądowej i wodnej</t>
  </si>
  <si>
    <t>IV. Fundusz mienia zlikwidowanych jednostek</t>
  </si>
  <si>
    <t>1.3. Urządzenia techniczne i maszyny</t>
  </si>
  <si>
    <t>B. Fundusze placówek</t>
  </si>
  <si>
    <t>1.4. Środki transportu</t>
  </si>
  <si>
    <t>C. Państwowe fundusze celowe</t>
  </si>
  <si>
    <t>1.5. Inne środki trwałe</t>
  </si>
  <si>
    <t>D. Zobowiązania i rezerwy na zobowiązania</t>
  </si>
  <si>
    <t>2. Środki trwałe w budowie (inwestycje)</t>
  </si>
  <si>
    <t>I. Zobowiązania długoterminowe</t>
  </si>
  <si>
    <t>3. Zaliczki na środki trwałe w budowie (inwestycje)</t>
  </si>
  <si>
    <t>II. Zobowiązania krótkoterminowe</t>
  </si>
  <si>
    <t>III. Należności długoterminowe</t>
  </si>
  <si>
    <t>1. Zobowiązania z tytułu dostaw i usług</t>
  </si>
  <si>
    <t>IV. Długoterminowe aktywa finansowe</t>
  </si>
  <si>
    <t>2. Zobowiązania wobec budżetów</t>
  </si>
  <si>
    <t>1. Akcje i udziały</t>
  </si>
  <si>
    <t>3. Zobowiązania z tytułu ubezpieczeń i innych świadczeń</t>
  </si>
  <si>
    <t>2. Inne papiery wartościowe</t>
  </si>
  <si>
    <t>4. Zobowiązania z tytułu wynagrodzeń</t>
  </si>
  <si>
    <t>3. Inne długoterminowe aktywa finansowe</t>
  </si>
  <si>
    <t>5. Pozostałe zobowiązania</t>
  </si>
  <si>
    <t>V. Wartość mienia zlikwidowanych jednostek</t>
  </si>
  <si>
    <t>6. Sumy obce (depozytowe, zabezpieczenie wykonania umów)</t>
  </si>
  <si>
    <t>B. Aktywa obrotowe</t>
  </si>
  <si>
    <t xml:space="preserve">7. Rozliczenia z tytułu środków na wydaki budżetowe i z tytułu dochodów budżetowych </t>
  </si>
  <si>
    <t>I. Zapasy</t>
  </si>
  <si>
    <t>8. Fundusze specjalne</t>
  </si>
  <si>
    <t>1. Materiały</t>
  </si>
  <si>
    <t>8.1. Zakładowy Fundusz Świadczeń Socjalnych</t>
  </si>
  <si>
    <t>2. Półprodukty i produkty w toku</t>
  </si>
  <si>
    <t>8.2. Inne fundusze</t>
  </si>
  <si>
    <t>3. Produkty gotowe</t>
  </si>
  <si>
    <t>III. Rezerwy na zobowiązania</t>
  </si>
  <si>
    <t>4. Towary</t>
  </si>
  <si>
    <t>IV. Rozliczenia międzyokresowe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</si>
  <si>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</si>
  <si>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</si>
  <si>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</si>
  <si>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</si>
  <si>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</si>
  <si>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</si>
  <si>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</si>
  <si>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</si>
  <si>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</si>
  <si>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pienieżne państwowego funduszu celnego</t>
  </si>
  <si>
    <t>4. Inne środki pieniężne</t>
  </si>
  <si>
    <t>5. Akcje lub udziały</t>
  </si>
  <si>
    <t>6. Inne papiery wartościowe</t>
  </si>
  <si>
    <t>7. Inne krótkoterminowe aktywa finansowe</t>
  </si>
  <si>
    <t>Suma aktywów</t>
  </si>
  <si>
    <t>Suma pasywów</t>
  </si>
  <si>
    <t>.........................................</t>
  </si>
  <si>
    <t>...................................</t>
  </si>
  <si>
    <t>......................................</t>
  </si>
  <si>
    <t>(główny księgowy)</t>
  </si>
  <si>
    <t>(rok, miesiąc, data)</t>
  </si>
  <si>
    <t>(kierownik jednostki)</t>
  </si>
  <si>
    <t>Zespół Szkół Ogólnokształcących Mistrzostwa Sportowego w Raciborzu ul. Kozielska 19, 47-400 Racibórz
000836201
Numer identyfikacyjny REGON</t>
  </si>
  <si>
    <t>Rachunek zysków i strat jednostki 
(wariant porównawczy)
sporządzony na dzień 31.12.2018 R</t>
  </si>
  <si>
    <t>Urząd Marszałkowski Województwa Śląskiego ul. Ligonia 46 40-037 Katowice
............................................</t>
  </si>
  <si>
    <t>Stan na koniec roku poprzedniego</t>
  </si>
  <si>
    <t>Stan na koniec roku bieżącego</t>
  </si>
  <si>
    <t>A. Przychody netto z podstawowej działalności operacyjnej</t>
  </si>
  <si>
    <t>I. Przychody netto ze sprzedaży produktów</t>
  </si>
  <si>
    <t>II. Zmiana stanu produków (zwiększenie - wartość dodatnia, zmniejszenie - wartość ujemna)</t>
  </si>
  <si>
    <t>III. Koszt wytwarzania produktów na własne potrzeby jednostki</t>
  </si>
  <si>
    <t>IV. Przychody netto ze sprzedaży towarów i materiałów</t>
  </si>
  <si>
    <t>V. Dotacje na finansoweanie działalności podstawowej</t>
  </si>
  <si>
    <t>VI. Przychodyz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</si>
  <si>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</si>
  <si>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</si>
  <si>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</si>
  <si>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</si>
  <si>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</si>
  <si>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</si>
  <si>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</si>
  <si>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</si>
  <si>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</si>
  <si>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</si>
  <si>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</si>
  <si>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</si>
  <si>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</si>
  <si>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</si>
  <si>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</si>
  <si>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</si>
  <si>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</si>
  <si>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</si>
  <si>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</si>
  <si>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</si>
  <si>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</si>
  <si>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</si>
  <si>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</si>
  <si>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</si>
  <si>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</si>
  <si>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</si>
  <si>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</si>
  <si>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BZ</t>
  </si>
  <si>
    <t>I. Zysk (strata) brutto (F+G-H)</t>
  </si>
  <si>
    <t>Dane z bilansu</t>
  </si>
  <si>
    <t>różnica</t>
  </si>
  <si>
    <t>J. Podatek dochodowy</t>
  </si>
  <si>
    <t>K. Pozostałe obowiązkowe zmniejszenia zysku (zwiększenia straty)</t>
  </si>
  <si>
    <t>L. Zysk (strata) netto (I-J-K)</t>
  </si>
  <si>
    <t>Zespół Szkół Ogólnokształcących Mistrzostwa Sportowego w Raciborzu ul. Kozielska 19, 47-400 Racibórz
000836201</t>
  </si>
  <si>
    <t>Zestawienie zmian 
w funduszu jednostki 
sporządzony na dzień 31.12.2018 R</t>
  </si>
  <si>
    <t>Urząd Marszałkowski Województwa Śląskiego ul. Ligonia 46, 40-037 Katowice
............................................</t>
  </si>
  <si>
    <t>I. Fundusz jednostki na początek okresu (BO)</t>
  </si>
  <si>
    <t>1. Zwiększenie funduszu ( 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</si>
  <si>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</si>
  <si>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</si>
  <si>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</si>
  <si>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</si>
  <si>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</si>
  <si>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</si>
  <si>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</si>
  <si>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</si>
  <si>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</si>
  <si>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</si>
  <si>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</si>
  <si>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</si>
  <si>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</si>
  <si>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</si>
  <si>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</si>
  <si>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</si>
  <si>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Fundusz jednostki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</si>
  <si>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</si>
  <si>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</si>
  <si>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</si>
  <si>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</si>
  <si>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</si>
  <si>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Wynik finansowy</t>
  </si>
  <si>
    <t>III. Wynik finansowy netto za rok bieżący (+,-)</t>
  </si>
  <si>
    <t>3. Nadwyżka środków obrotowych</t>
  </si>
  <si>
    <t>IV. Fundusz (II+,-III)</t>
  </si>
  <si>
    <t xml:space="preserve">Fundusz 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</si>
</sst>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7">
    <font>
      <sz val="11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3" fillId="0" borderId="1" xfId="0" applyNumberFormat="1" applyFont="1" applyBorder="1" applyProtection="1">
      <protection locked="0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1" xfId="0" applyNumberFormat="1" applyFont="1" applyBorder="1"/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/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3" fillId="0" borderId="1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5" fillId="3" borderId="1" xfId="1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vertical="center"/>
    </xf>
    <xf numFmtId="0" fontId="5" fillId="3" borderId="1" xfId="1" applyFont="1" applyFill="1" applyBorder="1" applyAlignment="1" applyProtection="1">
      <alignment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vertical="center"/>
    </xf>
    <xf numFmtId="2" fontId="6" fillId="0" borderId="1" xfId="1" applyNumberFormat="1" applyFont="1" applyBorder="1" applyAlignment="1" applyProtection="1">
      <alignment vertical="center"/>
    </xf>
    <xf numFmtId="4" fontId="6" fillId="0" borderId="1" xfId="1" applyNumberFormat="1" applyFont="1" applyBorder="1" applyAlignment="1" applyProtection="1">
      <alignment vertical="center"/>
    </xf>
    <xf numFmtId="0" fontId="2" fillId="2" borderId="1" xfId="0" applyFont="1" applyFill="1" applyBorder="1" applyAlignment="1">
      <alignment horizontal="left" vertical="center"/>
    </xf>
    <xf numFmtId="0" fontId="5" fillId="3" borderId="0" xfId="1" applyFont="1" applyFill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6" fillId="3" borderId="0" xfId="1" applyNumberFormat="1" applyFont="1" applyFill="1" applyBorder="1" applyAlignment="1" applyProtection="1">
      <alignment vertical="center"/>
    </xf>
    <xf numFmtId="2" fontId="6" fillId="0" borderId="0" xfId="1" applyNumberFormat="1" applyFont="1" applyBorder="1" applyAlignment="1" applyProtection="1">
      <alignment vertical="center"/>
    </xf>
    <xf numFmtId="4" fontId="6" fillId="0" borderId="0" xfId="1" applyNumberFormat="1" applyFont="1" applyBorder="1" applyAlignment="1" applyProtection="1">
      <alignment vertical="center"/>
    </xf>
    <xf numFmtId="4" fontId="3" fillId="2" borderId="1" xfId="0" applyNumberFormat="1" applyFont="1" applyFill="1" applyBorder="1"/>
    <xf numFmtId="0" fontId="3" fillId="0" borderId="1" xfId="0" applyFont="1" applyFill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S%202018%20ZSOMS%20Racib&#243;r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Bilans zał.5 Rozp."/>
      <sheetName val="RZiS zał.10 Rozp."/>
      <sheetName val="ZZF zał.11 Rozp."/>
      <sheetName val="Spis treści"/>
      <sheetName val="wprowadzenie 1.1 - 3"/>
      <sheetName val="wprowadzenie 4 - 5"/>
      <sheetName val="1.1"/>
      <sheetName val="1.2 -1.4"/>
      <sheetName val="1.5 - 1.6"/>
      <sheetName val="1.7"/>
      <sheetName val="1.8 - 1.10"/>
      <sheetName val="1.11 - 1.12"/>
      <sheetName val="1.13"/>
      <sheetName val="1.14 - 1.16"/>
      <sheetName val="2.1 - 2.3"/>
      <sheetName val="2.4 - 2.5 i 3"/>
      <sheetName val="D 1.1."/>
      <sheetName val="D 1.2"/>
      <sheetName val=" D 1.3"/>
      <sheetName val="D 1.4"/>
    </sheetNames>
    <sheetDataSet>
      <sheetData sheetId="0">
        <row r="3">
          <cell r="F3">
            <v>20886976.639999997</v>
          </cell>
          <cell r="G3">
            <v>19977914.25</v>
          </cell>
        </row>
        <row r="4">
          <cell r="F4">
            <v>31276026.829999998</v>
          </cell>
          <cell r="G4">
            <v>30670283.050000001</v>
          </cell>
        </row>
        <row r="5">
          <cell r="F5">
            <v>-10388910.279999999</v>
          </cell>
          <cell r="G5">
            <v>-10692259.699999999</v>
          </cell>
        </row>
        <row r="8">
          <cell r="F8">
            <v>-139.91</v>
          </cell>
          <cell r="G8">
            <v>-109.1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sqref="A1:XFD1048576"/>
    </sheetView>
  </sheetViews>
  <sheetFormatPr defaultRowHeight="14.25"/>
  <cols>
    <col min="1" max="1" width="40" customWidth="1"/>
    <col min="2" max="3" width="13.75" customWidth="1"/>
    <col min="4" max="4" width="26.875" customWidth="1"/>
    <col min="5" max="7" width="13.75" customWidth="1"/>
  </cols>
  <sheetData>
    <row r="1" spans="1:7" ht="77.25" customHeight="1">
      <c r="A1" s="1" t="s">
        <v>0</v>
      </c>
      <c r="B1" s="2" t="s">
        <v>1</v>
      </c>
      <c r="C1" s="3"/>
      <c r="D1" s="4"/>
      <c r="E1" s="5" t="s">
        <v>2</v>
      </c>
      <c r="F1" s="6"/>
      <c r="G1" s="7"/>
    </row>
    <row r="2" spans="1:7" ht="25.5" customHeight="1">
      <c r="A2" s="8" t="s">
        <v>3</v>
      </c>
      <c r="B2" s="9" t="s">
        <v>4</v>
      </c>
      <c r="C2" s="9" t="s">
        <v>5</v>
      </c>
      <c r="D2" s="10" t="s">
        <v>6</v>
      </c>
      <c r="E2" s="11"/>
      <c r="F2" s="9" t="s">
        <v>4</v>
      </c>
      <c r="G2" s="9" t="s">
        <v>5</v>
      </c>
    </row>
    <row r="3" spans="1:7" ht="25.5" customHeight="1">
      <c r="A3" s="12" t="s">
        <v>7</v>
      </c>
      <c r="B3" s="13">
        <f>SUM(B4,B5,B15,B16,B20)</f>
        <v>21305952.359999999</v>
      </c>
      <c r="C3" s="13">
        <f>SUM(C4,C5,C15,C16,C20)</f>
        <v>20432006.810000002</v>
      </c>
      <c r="D3" s="14" t="s">
        <v>8</v>
      </c>
      <c r="E3" s="15"/>
      <c r="F3" s="13">
        <f>SUM(F4,F5,F8,F9)</f>
        <v>20886976.639999997</v>
      </c>
      <c r="G3" s="13">
        <f>SUM(G4,G5,G8,G9)</f>
        <v>19977914.25</v>
      </c>
    </row>
    <row r="4" spans="1:7" ht="25.5" customHeight="1">
      <c r="A4" s="16" t="s">
        <v>9</v>
      </c>
      <c r="B4" s="17">
        <v>0</v>
      </c>
      <c r="C4" s="17">
        <v>0</v>
      </c>
      <c r="D4" s="18" t="s">
        <v>10</v>
      </c>
      <c r="E4" s="19"/>
      <c r="F4" s="20">
        <v>31276026.829999998</v>
      </c>
      <c r="G4" s="20">
        <v>30670283.050000001</v>
      </c>
    </row>
    <row r="5" spans="1:7" ht="25.5" customHeight="1">
      <c r="A5" s="21" t="s">
        <v>11</v>
      </c>
      <c r="B5" s="22">
        <f>B6+B13+B14</f>
        <v>21305952.359999999</v>
      </c>
      <c r="C5" s="22">
        <f>C6+C13+C14</f>
        <v>20432006.810000002</v>
      </c>
      <c r="D5" s="23" t="s">
        <v>12</v>
      </c>
      <c r="E5" s="24"/>
      <c r="F5" s="25">
        <f>SUM(F6:F7)</f>
        <v>-10388910.279999999</v>
      </c>
      <c r="G5" s="25">
        <f>SUM(G6:G7)</f>
        <v>-10692259.699999999</v>
      </c>
    </row>
    <row r="6" spans="1:7" ht="25.5" customHeight="1">
      <c r="A6" s="26" t="s">
        <v>13</v>
      </c>
      <c r="B6" s="27">
        <f>B7+B9+B10+B11+B12</f>
        <v>21305952.359999999</v>
      </c>
      <c r="C6" s="27">
        <f>C7+C9+C10+C11+C12</f>
        <v>20432006.810000002</v>
      </c>
      <c r="D6" s="28" t="s">
        <v>14</v>
      </c>
      <c r="E6" s="29"/>
      <c r="F6" s="20">
        <v>0</v>
      </c>
      <c r="G6" s="20">
        <v>0</v>
      </c>
    </row>
    <row r="7" spans="1:7" ht="25.5" customHeight="1">
      <c r="A7" s="30" t="s">
        <v>15</v>
      </c>
      <c r="B7" s="20">
        <v>648185</v>
      </c>
      <c r="C7" s="20">
        <v>648185</v>
      </c>
      <c r="D7" s="28" t="s">
        <v>16</v>
      </c>
      <c r="E7" s="29"/>
      <c r="F7" s="20">
        <v>-10388910.279999999</v>
      </c>
      <c r="G7" s="20">
        <v>-10692259.699999999</v>
      </c>
    </row>
    <row r="8" spans="1:7" ht="25.5" customHeight="1">
      <c r="A8" s="26" t="s">
        <v>17</v>
      </c>
      <c r="B8" s="31">
        <v>0</v>
      </c>
      <c r="C8" s="31">
        <v>0</v>
      </c>
      <c r="D8" s="23" t="s">
        <v>18</v>
      </c>
      <c r="E8" s="24"/>
      <c r="F8" s="32">
        <v>-139.91</v>
      </c>
      <c r="G8" s="32">
        <v>-109.1</v>
      </c>
    </row>
    <row r="9" spans="1:7" ht="25.5" customHeight="1">
      <c r="A9" s="30" t="s">
        <v>19</v>
      </c>
      <c r="B9" s="20">
        <v>20114321.66</v>
      </c>
      <c r="C9" s="20">
        <v>19449701.670000002</v>
      </c>
      <c r="D9" s="18" t="s">
        <v>20</v>
      </c>
      <c r="E9" s="19"/>
      <c r="F9" s="17">
        <v>0</v>
      </c>
      <c r="G9" s="17">
        <v>0</v>
      </c>
    </row>
    <row r="10" spans="1:7" ht="25.5" customHeight="1">
      <c r="A10" s="30" t="s">
        <v>21</v>
      </c>
      <c r="B10" s="20">
        <v>543445.69999999995</v>
      </c>
      <c r="C10" s="20">
        <v>334120.14</v>
      </c>
      <c r="D10" s="14" t="s">
        <v>22</v>
      </c>
      <c r="E10" s="15"/>
      <c r="F10" s="33">
        <v>0</v>
      </c>
      <c r="G10" s="33">
        <v>0</v>
      </c>
    </row>
    <row r="11" spans="1:7" ht="25.5" customHeight="1">
      <c r="A11" s="30" t="s">
        <v>23</v>
      </c>
      <c r="B11" s="20">
        <v>0</v>
      </c>
      <c r="C11" s="20">
        <v>0</v>
      </c>
      <c r="D11" s="14" t="s">
        <v>24</v>
      </c>
      <c r="E11" s="15"/>
      <c r="F11" s="33">
        <v>0</v>
      </c>
      <c r="G11" s="33">
        <v>0</v>
      </c>
    </row>
    <row r="12" spans="1:7" ht="25.5" customHeight="1">
      <c r="A12" s="30" t="s">
        <v>25</v>
      </c>
      <c r="B12" s="20">
        <v>0</v>
      </c>
      <c r="C12" s="20">
        <v>0</v>
      </c>
      <c r="D12" s="14" t="s">
        <v>26</v>
      </c>
      <c r="E12" s="15"/>
      <c r="F12" s="13">
        <f>SUM(F13:F14,F25,F26)</f>
        <v>644657.63000000012</v>
      </c>
      <c r="G12" s="13">
        <f>SUM(G13:G14,G25,G26)</f>
        <v>655461.89999999991</v>
      </c>
    </row>
    <row r="13" spans="1:7" ht="25.5" customHeight="1">
      <c r="A13" s="16" t="s">
        <v>27</v>
      </c>
      <c r="B13" s="17">
        <v>0</v>
      </c>
      <c r="C13" s="17">
        <v>0</v>
      </c>
      <c r="D13" s="18" t="s">
        <v>28</v>
      </c>
      <c r="E13" s="19"/>
      <c r="F13" s="17">
        <v>0</v>
      </c>
      <c r="G13" s="17">
        <v>0</v>
      </c>
    </row>
    <row r="14" spans="1:7" ht="25.5" customHeight="1">
      <c r="A14" s="16" t="s">
        <v>29</v>
      </c>
      <c r="B14" s="17">
        <v>0</v>
      </c>
      <c r="C14" s="17">
        <v>0</v>
      </c>
      <c r="D14" s="23" t="s">
        <v>30</v>
      </c>
      <c r="E14" s="24"/>
      <c r="F14" s="25">
        <f>SUM(F15:F22)</f>
        <v>644657.63000000012</v>
      </c>
      <c r="G14" s="25">
        <f>SUM(G15:G22)</f>
        <v>655461.89999999991</v>
      </c>
    </row>
    <row r="15" spans="1:7" ht="25.5" customHeight="1">
      <c r="A15" s="16" t="s">
        <v>31</v>
      </c>
      <c r="B15" s="17">
        <v>0</v>
      </c>
      <c r="C15" s="17">
        <v>0</v>
      </c>
      <c r="D15" s="28" t="s">
        <v>32</v>
      </c>
      <c r="E15" s="29"/>
      <c r="F15" s="20">
        <v>621.4</v>
      </c>
      <c r="G15" s="20">
        <v>23613.25</v>
      </c>
    </row>
    <row r="16" spans="1:7" ht="25.5" customHeight="1">
      <c r="A16" s="21" t="s">
        <v>33</v>
      </c>
      <c r="B16" s="22">
        <f>SUM(B17:B19)</f>
        <v>0</v>
      </c>
      <c r="C16" s="22">
        <f>SUM(C17:C19)</f>
        <v>0</v>
      </c>
      <c r="D16" s="28" t="s">
        <v>34</v>
      </c>
      <c r="E16" s="29"/>
      <c r="F16" s="20">
        <v>140.44999999999999</v>
      </c>
      <c r="G16" s="20">
        <v>109.12</v>
      </c>
    </row>
    <row r="17" spans="1:7" ht="25.5" customHeight="1">
      <c r="A17" s="30" t="s">
        <v>35</v>
      </c>
      <c r="B17" s="20">
        <v>0</v>
      </c>
      <c r="C17" s="20">
        <v>0</v>
      </c>
      <c r="D17" s="28" t="s">
        <v>36</v>
      </c>
      <c r="E17" s="29"/>
      <c r="F17" s="20">
        <v>81402.789999999994</v>
      </c>
      <c r="G17" s="20">
        <v>80658.929999999993</v>
      </c>
    </row>
    <row r="18" spans="1:7" ht="25.5" customHeight="1">
      <c r="A18" s="30" t="s">
        <v>37</v>
      </c>
      <c r="B18" s="20">
        <v>0</v>
      </c>
      <c r="C18" s="20">
        <v>0</v>
      </c>
      <c r="D18" s="28" t="s">
        <v>38</v>
      </c>
      <c r="E18" s="29"/>
      <c r="F18" s="20">
        <v>426294.09</v>
      </c>
      <c r="G18" s="20">
        <v>422522.95</v>
      </c>
    </row>
    <row r="19" spans="1:7" ht="25.5" customHeight="1">
      <c r="A19" s="30" t="s">
        <v>39</v>
      </c>
      <c r="B19" s="20">
        <v>0</v>
      </c>
      <c r="C19" s="20">
        <v>0</v>
      </c>
      <c r="D19" s="28" t="s">
        <v>40</v>
      </c>
      <c r="E19" s="29"/>
      <c r="F19" s="20">
        <v>0</v>
      </c>
      <c r="G19" s="20">
        <v>0</v>
      </c>
    </row>
    <row r="20" spans="1:7" ht="25.5" customHeight="1">
      <c r="A20" s="16" t="s">
        <v>41</v>
      </c>
      <c r="B20" s="17">
        <v>0</v>
      </c>
      <c r="C20" s="17">
        <v>0</v>
      </c>
      <c r="D20" s="28" t="s">
        <v>42</v>
      </c>
      <c r="E20" s="29"/>
      <c r="F20" s="20">
        <v>25976.83</v>
      </c>
      <c r="G20" s="20">
        <v>25548.47</v>
      </c>
    </row>
    <row r="21" spans="1:7" ht="25.5" customHeight="1">
      <c r="A21" s="12" t="s">
        <v>43</v>
      </c>
      <c r="B21" s="13">
        <f>SUM(B22,B27,B33,B41)</f>
        <v>225681.91</v>
      </c>
      <c r="C21" s="13">
        <f>SUM(C22,C27,C33,C41)</f>
        <v>201369.34</v>
      </c>
      <c r="D21" s="28" t="s">
        <v>44</v>
      </c>
      <c r="E21" s="29"/>
      <c r="F21" s="20">
        <v>3373.5</v>
      </c>
      <c r="G21" s="20">
        <v>0</v>
      </c>
    </row>
    <row r="22" spans="1:7" ht="25.5" customHeight="1">
      <c r="A22" s="21" t="s">
        <v>45</v>
      </c>
      <c r="B22" s="25">
        <f>SUM(B23:B26)</f>
        <v>28074.11</v>
      </c>
      <c r="C22" s="25">
        <f>SUM(C23:C26)</f>
        <v>19904.349999999999</v>
      </c>
      <c r="D22" s="34" t="s">
        <v>46</v>
      </c>
      <c r="E22" s="35"/>
      <c r="F22" s="25">
        <f>SUM(F23:F24)</f>
        <v>106848.57</v>
      </c>
      <c r="G22" s="25">
        <f>SUM(G23:G24)</f>
        <v>103009.18</v>
      </c>
    </row>
    <row r="23" spans="1:7" ht="25.5" customHeight="1">
      <c r="A23" s="26" t="s">
        <v>47</v>
      </c>
      <c r="B23" s="20">
        <v>28074.11</v>
      </c>
      <c r="C23" s="20">
        <v>19904.349999999999</v>
      </c>
      <c r="D23" s="28" t="s">
        <v>48</v>
      </c>
      <c r="E23" s="29"/>
      <c r="F23" s="20">
        <v>106848.57</v>
      </c>
      <c r="G23" s="20">
        <v>103009.18</v>
      </c>
    </row>
    <row r="24" spans="1:7" ht="25.5" customHeight="1">
      <c r="A24" s="26" t="s">
        <v>49</v>
      </c>
      <c r="B24" s="20">
        <v>0</v>
      </c>
      <c r="C24" s="20">
        <v>0</v>
      </c>
      <c r="D24" s="28" t="s">
        <v>50</v>
      </c>
      <c r="E24" s="29"/>
      <c r="F24" s="20">
        <v>0</v>
      </c>
      <c r="G24" s="20">
        <v>0</v>
      </c>
    </row>
    <row r="25" spans="1:7" ht="25.5" customHeight="1">
      <c r="A25" s="26" t="s">
        <v>51</v>
      </c>
      <c r="B25" s="20">
        <v>0</v>
      </c>
      <c r="C25" s="20">
        <v>0</v>
      </c>
      <c r="D25" s="18" t="s">
        <v>52</v>
      </c>
      <c r="E25" s="19"/>
      <c r="F25" s="17">
        <v>0</v>
      </c>
      <c r="G25" s="17">
        <v>0</v>
      </c>
    </row>
    <row r="26" spans="1:7" ht="25.5" customHeight="1">
      <c r="A26" s="26" t="s">
        <v>53</v>
      </c>
      <c r="B26" s="20">
        <v>0</v>
      </c>
      <c r="C26" s="20">
        <v>0</v>
      </c>
      <c r="D26" s="18" t="s">
        <v>54</v>
      </c>
      <c r="E26" s="19"/>
      <c r="F26" s="17">
        <v>0</v>
      </c>
      <c r="G26" s="17">
        <v>0</v>
      </c>
    </row>
    <row r="27" spans="1:7" ht="25.5" customHeight="1">
      <c r="A27" s="21" t="s">
        <v>55</v>
      </c>
      <c r="B27" s="25">
        <f>SUM(B28:B32)</f>
        <v>149648.57999999999</v>
      </c>
      <c r="C27" s="25">
        <f>SUM(C28:C32)</f>
        <v>114527.23999999999</v>
      </c>
      <c r="D27" s="28"/>
      <c r="E27" s="29"/>
      <c r="F27" s="36"/>
      <c r="G27" s="36"/>
    </row>
    <row r="28" spans="1:7" ht="25.5" customHeight="1">
      <c r="A28" s="26" t="s">
        <v>56</v>
      </c>
      <c r="B28" s="20">
        <v>5123.8100000000004</v>
      </c>
      <c r="C28" s="20">
        <v>1328.04</v>
      </c>
      <c r="D28" s="28"/>
      <c r="E28" s="29"/>
      <c r="F28" s="36"/>
      <c r="G28" s="36"/>
    </row>
    <row r="29" spans="1:7" ht="25.5" customHeight="1">
      <c r="A29" s="26" t="s">
        <v>57</v>
      </c>
      <c r="B29" s="20">
        <v>0</v>
      </c>
      <c r="C29" s="20">
        <v>0</v>
      </c>
      <c r="D29" s="28"/>
      <c r="E29" s="29"/>
      <c r="F29" s="36"/>
      <c r="G29" s="36"/>
    </row>
    <row r="30" spans="1:7" ht="25.5" customHeight="1">
      <c r="A30" s="26" t="s">
        <v>58</v>
      </c>
      <c r="B30" s="20">
        <v>0</v>
      </c>
      <c r="C30" s="20">
        <v>0</v>
      </c>
      <c r="D30" s="28"/>
      <c r="E30" s="29"/>
      <c r="F30" s="36"/>
      <c r="G30" s="36"/>
    </row>
    <row r="31" spans="1:7" ht="25.5" customHeight="1">
      <c r="A31" s="26" t="s">
        <v>59</v>
      </c>
      <c r="B31" s="20">
        <v>144524.76999999999</v>
      </c>
      <c r="C31" s="20">
        <v>113199.2</v>
      </c>
      <c r="D31" s="28"/>
      <c r="E31" s="29"/>
      <c r="F31" s="36"/>
      <c r="G31" s="36"/>
    </row>
    <row r="32" spans="1:7" ht="25.5" customHeight="1">
      <c r="A32" s="26" t="s">
        <v>60</v>
      </c>
      <c r="B32" s="20">
        <v>0</v>
      </c>
      <c r="C32" s="20">
        <v>0</v>
      </c>
      <c r="D32" s="28"/>
      <c r="E32" s="29"/>
      <c r="F32" s="36"/>
      <c r="G32" s="36"/>
    </row>
    <row r="33" spans="1:7" ht="25.5" customHeight="1">
      <c r="A33" s="21" t="s">
        <v>61</v>
      </c>
      <c r="B33" s="25">
        <f>SUM(B34:B40)</f>
        <v>47959.22</v>
      </c>
      <c r="C33" s="25">
        <f>SUM(C34:C40)</f>
        <v>66937.75</v>
      </c>
      <c r="D33" s="28"/>
      <c r="E33" s="29"/>
      <c r="F33" s="36"/>
      <c r="G33" s="36"/>
    </row>
    <row r="34" spans="1:7" ht="25.5" customHeight="1">
      <c r="A34" s="26" t="s">
        <v>62</v>
      </c>
      <c r="B34" s="20">
        <v>0</v>
      </c>
      <c r="C34" s="20">
        <v>0</v>
      </c>
      <c r="D34" s="28"/>
      <c r="E34" s="29"/>
      <c r="F34" s="36"/>
      <c r="G34" s="36"/>
    </row>
    <row r="35" spans="1:7" ht="25.5" customHeight="1">
      <c r="A35" s="26" t="s">
        <v>63</v>
      </c>
      <c r="B35" s="20">
        <v>47959.22</v>
      </c>
      <c r="C35" s="20">
        <v>66937.75</v>
      </c>
      <c r="D35" s="28"/>
      <c r="E35" s="29"/>
      <c r="F35" s="36"/>
      <c r="G35" s="36"/>
    </row>
    <row r="36" spans="1:7" ht="25.5" customHeight="1">
      <c r="A36" s="26" t="s">
        <v>64</v>
      </c>
      <c r="B36" s="20">
        <v>0</v>
      </c>
      <c r="C36" s="20">
        <v>0</v>
      </c>
      <c r="D36" s="28"/>
      <c r="E36" s="29"/>
      <c r="F36" s="36"/>
      <c r="G36" s="36"/>
    </row>
    <row r="37" spans="1:7" ht="25.5" customHeight="1">
      <c r="A37" s="26" t="s">
        <v>65</v>
      </c>
      <c r="B37" s="20">
        <v>0</v>
      </c>
      <c r="C37" s="20">
        <v>0</v>
      </c>
      <c r="D37" s="37"/>
      <c r="E37" s="38"/>
      <c r="F37" s="36"/>
      <c r="G37" s="36"/>
    </row>
    <row r="38" spans="1:7" ht="25.5" customHeight="1">
      <c r="A38" s="26" t="s">
        <v>66</v>
      </c>
      <c r="B38" s="20">
        <v>0</v>
      </c>
      <c r="C38" s="20">
        <v>0</v>
      </c>
      <c r="D38" s="37"/>
      <c r="E38" s="38"/>
      <c r="F38" s="36"/>
      <c r="G38" s="36"/>
    </row>
    <row r="39" spans="1:7" ht="25.5" customHeight="1">
      <c r="A39" s="26" t="s">
        <v>67</v>
      </c>
      <c r="B39" s="20">
        <v>0</v>
      </c>
      <c r="C39" s="20">
        <v>0</v>
      </c>
      <c r="D39" s="37"/>
      <c r="E39" s="38"/>
      <c r="F39" s="36"/>
      <c r="G39" s="36"/>
    </row>
    <row r="40" spans="1:7" ht="25.5" customHeight="1">
      <c r="A40" s="26" t="s">
        <v>68</v>
      </c>
      <c r="B40" s="20">
        <v>0</v>
      </c>
      <c r="C40" s="20">
        <v>0</v>
      </c>
      <c r="D40" s="37"/>
      <c r="E40" s="38"/>
      <c r="F40" s="36"/>
      <c r="G40" s="36"/>
    </row>
    <row r="41" spans="1:7" ht="25.5" customHeight="1">
      <c r="A41" s="21" t="s">
        <v>54</v>
      </c>
      <c r="B41" s="17">
        <v>0</v>
      </c>
      <c r="C41" s="17">
        <v>0</v>
      </c>
      <c r="D41" s="37"/>
      <c r="E41" s="38"/>
      <c r="F41" s="36"/>
      <c r="G41" s="36"/>
    </row>
    <row r="42" spans="1:7" ht="25.5" customHeight="1">
      <c r="A42" s="12" t="s">
        <v>69</v>
      </c>
      <c r="B42" s="13">
        <f>SUM(B3,B21)</f>
        <v>21531634.27</v>
      </c>
      <c r="C42" s="13">
        <f>SUM(C3,C21)</f>
        <v>20633376.150000002</v>
      </c>
      <c r="D42" s="39" t="s">
        <v>70</v>
      </c>
      <c r="E42" s="40"/>
      <c r="F42" s="13">
        <f>SUM(F3,F10,F11,F12)</f>
        <v>21531634.269999996</v>
      </c>
      <c r="G42" s="13">
        <f>SUM(G3,G10,G11,G12)</f>
        <v>20633376.149999999</v>
      </c>
    </row>
    <row r="43" spans="1:7">
      <c r="A43" s="41"/>
      <c r="B43" s="41"/>
      <c r="C43" s="41"/>
      <c r="D43" s="41"/>
      <c r="E43" s="41"/>
      <c r="F43" s="41"/>
      <c r="G43" s="41"/>
    </row>
    <row r="44" spans="1:7">
      <c r="A44" s="41"/>
      <c r="B44" s="41"/>
      <c r="C44" s="41"/>
      <c r="D44" s="41"/>
      <c r="E44" s="41"/>
      <c r="F44" s="41"/>
      <c r="G44" s="41"/>
    </row>
    <row r="45" spans="1:7">
      <c r="A45" s="41"/>
      <c r="B45" s="41"/>
      <c r="C45" s="41"/>
      <c r="D45" s="41"/>
      <c r="E45" s="41"/>
      <c r="F45" s="41"/>
      <c r="G45" s="41"/>
    </row>
    <row r="46" spans="1:7">
      <c r="A46" s="41"/>
      <c r="B46" s="41"/>
      <c r="C46" s="41"/>
      <c r="D46" s="41"/>
      <c r="E46" s="41"/>
      <c r="F46" s="41"/>
      <c r="G46" s="41"/>
    </row>
    <row r="47" spans="1:7">
      <c r="A47" s="41"/>
      <c r="B47" s="41"/>
      <c r="C47" s="41"/>
      <c r="D47" s="41"/>
      <c r="E47" s="41"/>
      <c r="F47" s="41"/>
      <c r="G47" s="41"/>
    </row>
    <row r="48" spans="1:7">
      <c r="A48" s="42" t="s">
        <v>71</v>
      </c>
      <c r="B48" s="43" t="s">
        <v>72</v>
      </c>
      <c r="C48" s="43"/>
      <c r="D48" s="44" t="s">
        <v>73</v>
      </c>
      <c r="E48" s="44"/>
      <c r="F48" s="41"/>
      <c r="G48" s="41"/>
    </row>
    <row r="49" spans="1:7">
      <c r="A49" s="45" t="s">
        <v>74</v>
      </c>
      <c r="B49" s="46" t="s">
        <v>75</v>
      </c>
      <c r="C49" s="46"/>
      <c r="D49" s="46" t="s">
        <v>76</v>
      </c>
      <c r="E49" s="46"/>
      <c r="F49" s="41"/>
      <c r="G49" s="41"/>
    </row>
  </sheetData>
  <mergeCells count="47">
    <mergeCell ref="D42:E42"/>
    <mergeCell ref="B48:C48"/>
    <mergeCell ref="D48:E48"/>
    <mergeCell ref="B49:C49"/>
    <mergeCell ref="D49:E49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  <mergeCell ref="B1:D1"/>
    <mergeCell ref="E1:G1"/>
    <mergeCell ref="D2:E2"/>
    <mergeCell ref="D3:E3"/>
    <mergeCell ref="D4:E4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6"/>
  <sheetViews>
    <sheetView topLeftCell="A10" workbookViewId="0">
      <selection activeCell="H27" sqref="H27"/>
    </sheetView>
  </sheetViews>
  <sheetFormatPr defaultRowHeight="14.25"/>
  <cols>
    <col min="1" max="1" width="37.625" customWidth="1"/>
    <col min="2" max="2" width="34" customWidth="1"/>
    <col min="3" max="4" width="17" customWidth="1"/>
    <col min="5" max="5" width="10.375" customWidth="1"/>
  </cols>
  <sheetData>
    <row r="1" spans="1:4" ht="89.25">
      <c r="A1" s="1" t="s">
        <v>77</v>
      </c>
      <c r="B1" s="47" t="s">
        <v>78</v>
      </c>
      <c r="C1" s="48" t="s">
        <v>79</v>
      </c>
      <c r="D1" s="49"/>
    </row>
    <row r="2" spans="1:4" ht="25.5">
      <c r="A2" s="50"/>
      <c r="B2" s="50"/>
      <c r="C2" s="51" t="s">
        <v>80</v>
      </c>
      <c r="D2" s="51" t="s">
        <v>81</v>
      </c>
    </row>
    <row r="3" spans="1:4">
      <c r="A3" s="52" t="s">
        <v>82</v>
      </c>
      <c r="B3" s="52"/>
      <c r="C3" s="13">
        <f>SUM(C4:C9)</f>
        <v>315719.84999999998</v>
      </c>
      <c r="D3" s="13">
        <f>SUM(D4:D9)</f>
        <v>328184.77</v>
      </c>
    </row>
    <row r="4" spans="1:4">
      <c r="A4" s="53" t="s">
        <v>83</v>
      </c>
      <c r="B4" s="53"/>
      <c r="C4" s="20">
        <v>0</v>
      </c>
      <c r="D4" s="20">
        <v>0</v>
      </c>
    </row>
    <row r="5" spans="1:4">
      <c r="A5" s="53" t="s">
        <v>84</v>
      </c>
      <c r="B5" s="53"/>
      <c r="C5" s="20">
        <v>0</v>
      </c>
      <c r="D5" s="20">
        <v>0</v>
      </c>
    </row>
    <row r="6" spans="1:4">
      <c r="A6" s="53" t="s">
        <v>85</v>
      </c>
      <c r="B6" s="53"/>
      <c r="C6" s="20">
        <v>0</v>
      </c>
      <c r="D6" s="20">
        <v>0</v>
      </c>
    </row>
    <row r="7" spans="1:4">
      <c r="A7" s="53" t="s">
        <v>86</v>
      </c>
      <c r="B7" s="53"/>
      <c r="C7" s="20">
        <v>0</v>
      </c>
      <c r="D7" s="20">
        <v>0</v>
      </c>
    </row>
    <row r="8" spans="1:4">
      <c r="A8" s="53" t="s">
        <v>87</v>
      </c>
      <c r="B8" s="53"/>
      <c r="C8" s="20">
        <v>0</v>
      </c>
      <c r="D8" s="20">
        <v>0</v>
      </c>
    </row>
    <row r="9" spans="1:4">
      <c r="A9" s="53" t="s">
        <v>88</v>
      </c>
      <c r="B9" s="53"/>
      <c r="C9" s="20">
        <v>315719.84999999998</v>
      </c>
      <c r="D9" s="20">
        <v>328184.77</v>
      </c>
    </row>
    <row r="10" spans="1:4">
      <c r="A10" s="52" t="s">
        <v>89</v>
      </c>
      <c r="B10" s="52"/>
      <c r="C10" s="13">
        <f>SUM(C11:C20)</f>
        <v>10800411.509999998</v>
      </c>
      <c r="D10" s="13">
        <f>SUM(D11:D20)</f>
        <v>11117343.879999999</v>
      </c>
    </row>
    <row r="11" spans="1:4">
      <c r="A11" s="53" t="s">
        <v>90</v>
      </c>
      <c r="B11" s="53"/>
      <c r="C11" s="20">
        <v>918175.46</v>
      </c>
      <c r="D11" s="20">
        <v>873945.55</v>
      </c>
    </row>
    <row r="12" spans="1:4">
      <c r="A12" s="53" t="s">
        <v>91</v>
      </c>
      <c r="B12" s="53"/>
      <c r="C12" s="20">
        <v>1380517.59</v>
      </c>
      <c r="D12" s="20">
        <v>1143948.71</v>
      </c>
    </row>
    <row r="13" spans="1:4">
      <c r="A13" s="53" t="s">
        <v>92</v>
      </c>
      <c r="B13" s="53"/>
      <c r="C13" s="20">
        <v>682716.82</v>
      </c>
      <c r="D13" s="20">
        <v>1056507.58</v>
      </c>
    </row>
    <row r="14" spans="1:4">
      <c r="A14" s="53" t="s">
        <v>93</v>
      </c>
      <c r="B14" s="53"/>
      <c r="C14" s="20">
        <v>21032.17</v>
      </c>
      <c r="D14" s="20">
        <v>11989.75</v>
      </c>
    </row>
    <row r="15" spans="1:4">
      <c r="A15" s="53" t="s">
        <v>94</v>
      </c>
      <c r="B15" s="53"/>
      <c r="C15" s="20">
        <v>6077796</v>
      </c>
      <c r="D15" s="20">
        <v>6341234.9900000002</v>
      </c>
    </row>
    <row r="16" spans="1:4">
      <c r="A16" s="53" t="s">
        <v>95</v>
      </c>
      <c r="B16" s="53"/>
      <c r="C16" s="20">
        <v>1671318.52</v>
      </c>
      <c r="D16" s="20">
        <v>1636235.03</v>
      </c>
    </row>
    <row r="17" spans="1:4">
      <c r="A17" s="53" t="s">
        <v>96</v>
      </c>
      <c r="B17" s="53"/>
      <c r="C17" s="20">
        <v>48854.95</v>
      </c>
      <c r="D17" s="20">
        <v>53482.27</v>
      </c>
    </row>
    <row r="18" spans="1:4">
      <c r="A18" s="53" t="s">
        <v>97</v>
      </c>
      <c r="B18" s="53"/>
      <c r="C18" s="20">
        <v>0</v>
      </c>
      <c r="D18" s="20">
        <v>0</v>
      </c>
    </row>
    <row r="19" spans="1:4">
      <c r="A19" s="53" t="s">
        <v>98</v>
      </c>
      <c r="B19" s="53"/>
      <c r="C19" s="20">
        <v>0</v>
      </c>
      <c r="D19" s="20">
        <v>0</v>
      </c>
    </row>
    <row r="20" spans="1:4">
      <c r="A20" s="53" t="s">
        <v>99</v>
      </c>
      <c r="B20" s="53"/>
      <c r="C20" s="20">
        <v>0</v>
      </c>
      <c r="D20" s="20">
        <v>0</v>
      </c>
    </row>
    <row r="21" spans="1:4">
      <c r="A21" s="52" t="s">
        <v>100</v>
      </c>
      <c r="B21" s="52"/>
      <c r="C21" s="13">
        <f>SUM(C3-C10)</f>
        <v>-10484691.659999998</v>
      </c>
      <c r="D21" s="13">
        <f>SUM(D3-D10)</f>
        <v>-10789159.109999999</v>
      </c>
    </row>
    <row r="22" spans="1:4">
      <c r="A22" s="52" t="s">
        <v>101</v>
      </c>
      <c r="B22" s="52"/>
      <c r="C22" s="13">
        <f>SUM(C23:C25)</f>
        <v>93987.49</v>
      </c>
      <c r="D22" s="13">
        <f>SUM(D23:D25)</f>
        <v>100573.38</v>
      </c>
    </row>
    <row r="23" spans="1:4">
      <c r="A23" s="53" t="s">
        <v>102</v>
      </c>
      <c r="B23" s="53"/>
      <c r="C23" s="20">
        <v>0</v>
      </c>
      <c r="D23" s="20">
        <v>0</v>
      </c>
    </row>
    <row r="24" spans="1:4">
      <c r="A24" s="53" t="s">
        <v>103</v>
      </c>
      <c r="B24" s="53"/>
      <c r="C24" s="20">
        <v>0</v>
      </c>
      <c r="D24" s="20">
        <v>0</v>
      </c>
    </row>
    <row r="25" spans="1:4">
      <c r="A25" s="53" t="s">
        <v>104</v>
      </c>
      <c r="B25" s="53"/>
      <c r="C25" s="20">
        <v>93987.49</v>
      </c>
      <c r="D25" s="20">
        <v>100573.38</v>
      </c>
    </row>
    <row r="26" spans="1:4">
      <c r="A26" s="52" t="s">
        <v>105</v>
      </c>
      <c r="B26" s="52"/>
      <c r="C26" s="13">
        <f>SUM(C27:C28)</f>
        <v>0</v>
      </c>
      <c r="D26" s="13">
        <f>SUM(D27:D28)</f>
        <v>0</v>
      </c>
    </row>
    <row r="27" spans="1:4">
      <c r="A27" s="54" t="s">
        <v>106</v>
      </c>
      <c r="B27" s="54"/>
      <c r="C27" s="20">
        <v>0</v>
      </c>
      <c r="D27" s="20">
        <v>0</v>
      </c>
    </row>
    <row r="28" spans="1:4">
      <c r="A28" s="53" t="s">
        <v>107</v>
      </c>
      <c r="B28" s="53"/>
      <c r="C28" s="20">
        <v>0</v>
      </c>
      <c r="D28" s="20">
        <v>0</v>
      </c>
    </row>
    <row r="29" spans="1:4">
      <c r="A29" s="52" t="s">
        <v>108</v>
      </c>
      <c r="B29" s="52"/>
      <c r="C29" s="13">
        <f>SUM(C21,C22-C26)</f>
        <v>-10390704.169999998</v>
      </c>
      <c r="D29" s="13">
        <f>SUM(D21,D22-D26)</f>
        <v>-10688585.729999999</v>
      </c>
    </row>
    <row r="30" spans="1:4">
      <c r="A30" s="52" t="s">
        <v>109</v>
      </c>
      <c r="B30" s="52"/>
      <c r="C30" s="13">
        <f>SUM(C31:C33)</f>
        <v>1793.89</v>
      </c>
      <c r="D30" s="13">
        <f>SUM(D31:D33)</f>
        <v>624.99</v>
      </c>
    </row>
    <row r="31" spans="1:4">
      <c r="A31" s="53" t="s">
        <v>110</v>
      </c>
      <c r="B31" s="53"/>
      <c r="C31" s="20">
        <v>0</v>
      </c>
      <c r="D31" s="20">
        <v>0</v>
      </c>
    </row>
    <row r="32" spans="1:4">
      <c r="A32" s="53" t="s">
        <v>111</v>
      </c>
      <c r="B32" s="53"/>
      <c r="C32" s="20">
        <v>1793.89</v>
      </c>
      <c r="D32" s="20">
        <v>624.99</v>
      </c>
    </row>
    <row r="33" spans="1:6" ht="21.95" customHeight="1">
      <c r="A33" s="53" t="s">
        <v>112</v>
      </c>
      <c r="B33" s="53"/>
      <c r="C33" s="20">
        <v>0</v>
      </c>
      <c r="D33" s="20">
        <v>0</v>
      </c>
    </row>
    <row r="34" spans="1:6" ht="21.95" customHeight="1">
      <c r="A34" s="52" t="s">
        <v>113</v>
      </c>
      <c r="B34" s="52"/>
      <c r="C34" s="13">
        <f>SUM(C35:C36)</f>
        <v>0</v>
      </c>
      <c r="D34" s="13">
        <f>SUM(D35:D36)</f>
        <v>4298.96</v>
      </c>
    </row>
    <row r="35" spans="1:6" ht="21.95" customHeight="1">
      <c r="A35" s="53" t="s">
        <v>114</v>
      </c>
      <c r="B35" s="53"/>
      <c r="C35" s="20">
        <v>0</v>
      </c>
      <c r="D35" s="20">
        <v>4298.96</v>
      </c>
    </row>
    <row r="36" spans="1:6" ht="21.95" customHeight="1">
      <c r="A36" s="53" t="s">
        <v>115</v>
      </c>
      <c r="B36" s="53"/>
      <c r="C36" s="20">
        <v>0</v>
      </c>
      <c r="D36" s="20">
        <v>0</v>
      </c>
      <c r="E36" s="55" t="s">
        <v>116</v>
      </c>
      <c r="F36" s="56"/>
    </row>
    <row r="37" spans="1:6" ht="21.95" customHeight="1">
      <c r="A37" s="52" t="s">
        <v>117</v>
      </c>
      <c r="B37" s="52"/>
      <c r="C37" s="13">
        <f>SUM(C29,C30-C34)</f>
        <v>-10388910.279999997</v>
      </c>
      <c r="D37" s="13">
        <f>SUM(D29,D30-D34)</f>
        <v>-10692259.699999999</v>
      </c>
      <c r="E37" s="57" t="s">
        <v>118</v>
      </c>
      <c r="F37" s="58" t="s">
        <v>119</v>
      </c>
    </row>
    <row r="38" spans="1:6" ht="21.95" customHeight="1">
      <c r="A38" s="52" t="s">
        <v>120</v>
      </c>
      <c r="B38" s="52"/>
      <c r="C38" s="33">
        <v>0</v>
      </c>
      <c r="D38" s="33">
        <v>0</v>
      </c>
      <c r="E38" s="59">
        <f>'[1] Bilans zał.5 Rozp.'!F5</f>
        <v>-10388910.279999999</v>
      </c>
      <c r="F38" s="59">
        <f>C37-E38</f>
        <v>0</v>
      </c>
    </row>
    <row r="39" spans="1:6" ht="21.95" customHeight="1">
      <c r="A39" s="52" t="s">
        <v>121</v>
      </c>
      <c r="B39" s="52"/>
      <c r="C39" s="33">
        <v>0</v>
      </c>
      <c r="D39" s="33">
        <v>0</v>
      </c>
      <c r="E39" s="60">
        <f>'[1] Bilans zał.5 Rozp.'!G5</f>
        <v>-10692259.699999999</v>
      </c>
      <c r="F39" s="61">
        <f>D37-E39</f>
        <v>0</v>
      </c>
    </row>
    <row r="40" spans="1:6" ht="21.95" customHeight="1">
      <c r="A40" s="52" t="s">
        <v>122</v>
      </c>
      <c r="B40" s="52"/>
      <c r="C40" s="13">
        <f>SUM(C37-C38-C39)</f>
        <v>-10388910.279999997</v>
      </c>
      <c r="D40" s="13">
        <f>SUM(D37-D38-D39)</f>
        <v>-10692259.699999999</v>
      </c>
    </row>
    <row r="41" spans="1:6">
      <c r="A41" s="41"/>
      <c r="B41" s="41"/>
      <c r="C41" s="41"/>
      <c r="D41" s="41"/>
    </row>
    <row r="42" spans="1:6">
      <c r="A42" s="41"/>
      <c r="B42" s="41"/>
      <c r="C42" s="41"/>
      <c r="D42" s="41"/>
    </row>
    <row r="43" spans="1:6">
      <c r="A43" s="41"/>
      <c r="B43" s="41"/>
      <c r="C43" s="41"/>
      <c r="D43" s="41"/>
    </row>
    <row r="44" spans="1:6">
      <c r="A44" s="41"/>
      <c r="B44" s="41"/>
      <c r="C44" s="41"/>
      <c r="D44" s="41"/>
    </row>
    <row r="45" spans="1:6">
      <c r="A45" s="42" t="s">
        <v>71</v>
      </c>
      <c r="B45" s="43" t="s">
        <v>72</v>
      </c>
      <c r="C45" s="43"/>
      <c r="D45" s="42" t="s">
        <v>73</v>
      </c>
    </row>
    <row r="46" spans="1:6">
      <c r="A46" s="45" t="s">
        <v>74</v>
      </c>
      <c r="B46" s="46" t="s">
        <v>75</v>
      </c>
      <c r="C46" s="46"/>
      <c r="D46" s="45" t="s">
        <v>76</v>
      </c>
    </row>
  </sheetData>
  <mergeCells count="42">
    <mergeCell ref="A37:B37"/>
    <mergeCell ref="A38:B38"/>
    <mergeCell ref="A39:B39"/>
    <mergeCell ref="A40:B40"/>
    <mergeCell ref="B45:C45"/>
    <mergeCell ref="B46:C46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C1:D1"/>
    <mergeCell ref="A2:B2"/>
    <mergeCell ref="A3:B3"/>
    <mergeCell ref="A4:B4"/>
    <mergeCell ref="A5:B5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9" workbookViewId="0">
      <selection activeCell="J29" sqref="J29"/>
    </sheetView>
  </sheetViews>
  <sheetFormatPr defaultRowHeight="14.25"/>
  <cols>
    <col min="1" max="1" width="37.625" customWidth="1"/>
    <col min="2" max="2" width="34" customWidth="1"/>
    <col min="3" max="3" width="17.125" customWidth="1"/>
    <col min="4" max="4" width="17" customWidth="1"/>
    <col min="5" max="5" width="14.125" customWidth="1"/>
    <col min="6" max="6" width="13.125" customWidth="1"/>
  </cols>
  <sheetData>
    <row r="1" spans="1:6" ht="90.75" customHeight="1">
      <c r="A1" s="1" t="s">
        <v>123</v>
      </c>
      <c r="B1" s="47" t="s">
        <v>124</v>
      </c>
      <c r="C1" s="48" t="s">
        <v>125</v>
      </c>
      <c r="D1" s="49"/>
    </row>
    <row r="2" spans="1:6" ht="28.5" customHeight="1">
      <c r="A2" s="50"/>
      <c r="B2" s="50"/>
      <c r="C2" s="51" t="s">
        <v>80</v>
      </c>
      <c r="D2" s="51" t="s">
        <v>81</v>
      </c>
    </row>
    <row r="3" spans="1:6" ht="25.5" customHeight="1">
      <c r="A3" s="62" t="s">
        <v>126</v>
      </c>
      <c r="B3" s="62"/>
      <c r="C3" s="33">
        <v>31748367.010000002</v>
      </c>
      <c r="D3" s="13">
        <f>C25</f>
        <v>31276026.829999998</v>
      </c>
      <c r="E3" s="63"/>
      <c r="F3" s="64"/>
    </row>
    <row r="4" spans="1:6" ht="25.5" customHeight="1">
      <c r="A4" s="62" t="s">
        <v>127</v>
      </c>
      <c r="B4" s="62"/>
      <c r="C4" s="13">
        <f>SUM(C5:C14)</f>
        <v>9956762.3499999996</v>
      </c>
      <c r="D4" s="13">
        <f>SUM(D5:D14)</f>
        <v>10198467.199999999</v>
      </c>
      <c r="E4" s="65"/>
      <c r="F4" s="66"/>
    </row>
    <row r="5" spans="1:6" ht="25.5" customHeight="1">
      <c r="A5" s="67" t="s">
        <v>128</v>
      </c>
      <c r="B5" s="67"/>
      <c r="C5" s="20">
        <v>0</v>
      </c>
      <c r="D5" s="20">
        <v>0</v>
      </c>
      <c r="E5" s="68"/>
      <c r="F5" s="68"/>
    </row>
    <row r="6" spans="1:6" ht="25.5" customHeight="1">
      <c r="A6" s="67" t="s">
        <v>129</v>
      </c>
      <c r="B6" s="67"/>
      <c r="C6" s="20">
        <v>9917525.3499999996</v>
      </c>
      <c r="D6" s="20">
        <v>10099309.34</v>
      </c>
      <c r="E6" s="69"/>
      <c r="F6" s="70"/>
    </row>
    <row r="7" spans="1:6" ht="25.5" customHeight="1">
      <c r="A7" s="67" t="s">
        <v>130</v>
      </c>
      <c r="B7" s="67"/>
      <c r="C7" s="20">
        <v>0</v>
      </c>
      <c r="D7" s="20">
        <v>13044.74</v>
      </c>
    </row>
    <row r="8" spans="1:6" ht="25.5" customHeight="1">
      <c r="A8" s="67" t="s">
        <v>131</v>
      </c>
      <c r="B8" s="67"/>
      <c r="C8" s="20">
        <v>39237</v>
      </c>
      <c r="D8" s="20">
        <v>0</v>
      </c>
    </row>
    <row r="9" spans="1:6" ht="25.5" customHeight="1">
      <c r="A9" s="67" t="s">
        <v>132</v>
      </c>
      <c r="B9" s="67"/>
      <c r="C9" s="20">
        <v>0</v>
      </c>
      <c r="D9" s="20">
        <v>0</v>
      </c>
    </row>
    <row r="10" spans="1:6" ht="25.5" customHeight="1">
      <c r="A10" s="28" t="s">
        <v>133</v>
      </c>
      <c r="B10" s="29"/>
      <c r="C10" s="20">
        <v>0</v>
      </c>
      <c r="D10" s="20">
        <v>86113.12</v>
      </c>
    </row>
    <row r="11" spans="1:6" ht="25.5" customHeight="1">
      <c r="A11" s="67" t="s">
        <v>134</v>
      </c>
      <c r="B11" s="67"/>
      <c r="C11" s="20">
        <v>0</v>
      </c>
      <c r="D11" s="20">
        <v>0</v>
      </c>
    </row>
    <row r="12" spans="1:6" ht="25.5" customHeight="1">
      <c r="A12" s="67" t="s">
        <v>135</v>
      </c>
      <c r="B12" s="67"/>
      <c r="C12" s="20">
        <v>0</v>
      </c>
      <c r="D12" s="20">
        <v>0</v>
      </c>
    </row>
    <row r="13" spans="1:6" ht="25.5" customHeight="1">
      <c r="A13" s="67" t="s">
        <v>136</v>
      </c>
      <c r="B13" s="67"/>
      <c r="C13" s="20">
        <v>0</v>
      </c>
      <c r="D13" s="20">
        <v>0</v>
      </c>
    </row>
    <row r="14" spans="1:6" ht="25.5" customHeight="1">
      <c r="A14" s="67" t="s">
        <v>137</v>
      </c>
      <c r="B14" s="67"/>
      <c r="C14" s="20">
        <v>0</v>
      </c>
      <c r="D14" s="20">
        <v>0</v>
      </c>
    </row>
    <row r="15" spans="1:6" ht="25.5" customHeight="1">
      <c r="A15" s="62" t="s">
        <v>138</v>
      </c>
      <c r="B15" s="62"/>
      <c r="C15" s="13">
        <f>SUM(C16:C24)</f>
        <v>10429102.530000001</v>
      </c>
      <c r="D15" s="13">
        <f>SUM(D16:D24)</f>
        <v>10804210.979999999</v>
      </c>
    </row>
    <row r="16" spans="1:6" ht="25.5" customHeight="1">
      <c r="A16" s="67" t="s">
        <v>139</v>
      </c>
      <c r="B16" s="67"/>
      <c r="C16" s="20">
        <v>10085701.470000001</v>
      </c>
      <c r="D16" s="20">
        <v>10388910.279999999</v>
      </c>
    </row>
    <row r="17" spans="1:6" ht="25.5" customHeight="1">
      <c r="A17" s="67" t="s">
        <v>140</v>
      </c>
      <c r="B17" s="67"/>
      <c r="C17" s="20">
        <v>303774.46999999997</v>
      </c>
      <c r="D17" s="20">
        <v>329047.67</v>
      </c>
    </row>
    <row r="18" spans="1:6" ht="25.5" customHeight="1">
      <c r="A18" s="67" t="s">
        <v>141</v>
      </c>
      <c r="B18" s="67"/>
      <c r="C18" s="20">
        <v>389.59</v>
      </c>
      <c r="D18" s="20">
        <v>139.91</v>
      </c>
    </row>
    <row r="19" spans="1:6" ht="25.5" customHeight="1">
      <c r="A19" s="67" t="s">
        <v>142</v>
      </c>
      <c r="B19" s="67"/>
      <c r="C19" s="20">
        <v>39237</v>
      </c>
      <c r="D19" s="20">
        <v>0</v>
      </c>
    </row>
    <row r="20" spans="1:6" ht="25.5" customHeight="1">
      <c r="A20" s="67" t="s">
        <v>143</v>
      </c>
      <c r="B20" s="67"/>
      <c r="C20" s="20">
        <v>0</v>
      </c>
      <c r="D20" s="20">
        <v>86113.12</v>
      </c>
      <c r="E20" s="55" t="s">
        <v>116</v>
      </c>
      <c r="F20" s="56" t="s">
        <v>144</v>
      </c>
    </row>
    <row r="21" spans="1:6" ht="25.5" customHeight="1">
      <c r="A21" s="28" t="s">
        <v>145</v>
      </c>
      <c r="B21" s="29"/>
      <c r="C21" s="20">
        <v>0</v>
      </c>
      <c r="D21" s="20">
        <v>0</v>
      </c>
      <c r="E21" s="57" t="s">
        <v>118</v>
      </c>
      <c r="F21" s="58" t="s">
        <v>119</v>
      </c>
    </row>
    <row r="22" spans="1:6" ht="25.5" customHeight="1">
      <c r="A22" s="53" t="s">
        <v>146</v>
      </c>
      <c r="B22" s="53"/>
      <c r="C22" s="20">
        <v>0</v>
      </c>
      <c r="D22" s="20">
        <v>0</v>
      </c>
      <c r="E22" s="59">
        <f>'[1] Bilans zał.5 Rozp.'!F4</f>
        <v>31276026.829999998</v>
      </c>
      <c r="F22" s="59">
        <f>C25-E22</f>
        <v>0</v>
      </c>
    </row>
    <row r="23" spans="1:6" ht="25.5" customHeight="1">
      <c r="A23" s="53" t="s">
        <v>147</v>
      </c>
      <c r="B23" s="53"/>
      <c r="C23" s="20">
        <v>0</v>
      </c>
      <c r="D23" s="20">
        <v>0</v>
      </c>
      <c r="E23" s="60">
        <f>'[1] Bilans zał.5 Rozp.'!G4</f>
        <v>30670283.050000001</v>
      </c>
      <c r="F23" s="61">
        <f>D25-E23</f>
        <v>0</v>
      </c>
    </row>
    <row r="24" spans="1:6" ht="25.5" customHeight="1">
      <c r="A24" s="53" t="s">
        <v>148</v>
      </c>
      <c r="B24" s="53"/>
      <c r="C24" s="20">
        <v>0</v>
      </c>
      <c r="D24" s="20">
        <v>0</v>
      </c>
    </row>
    <row r="25" spans="1:6" ht="25.5" customHeight="1">
      <c r="A25" s="52" t="s">
        <v>149</v>
      </c>
      <c r="B25" s="52"/>
      <c r="C25" s="71">
        <f>C3+C4-C15</f>
        <v>31276026.829999998</v>
      </c>
      <c r="D25" s="71">
        <f>D3+D4-D15</f>
        <v>30670283.050000004</v>
      </c>
      <c r="E25" s="55" t="s">
        <v>116</v>
      </c>
      <c r="F25" s="56" t="s">
        <v>150</v>
      </c>
    </row>
    <row r="26" spans="1:6" ht="25.5" customHeight="1">
      <c r="A26" s="52" t="s">
        <v>151</v>
      </c>
      <c r="B26" s="52"/>
      <c r="C26" s="71">
        <f>SUM(C27:C29)</f>
        <v>-10389050.189999999</v>
      </c>
      <c r="D26" s="71">
        <f>SUM(D27:D29)</f>
        <v>-10692368.799999999</v>
      </c>
      <c r="E26" s="57" t="s">
        <v>118</v>
      </c>
      <c r="F26" s="58" t="s">
        <v>119</v>
      </c>
    </row>
    <row r="27" spans="1:6" ht="25.5" customHeight="1">
      <c r="A27" s="53" t="s">
        <v>14</v>
      </c>
      <c r="B27" s="53"/>
      <c r="C27" s="20">
        <v>0</v>
      </c>
      <c r="D27" s="20">
        <v>0</v>
      </c>
      <c r="E27" s="59">
        <f>'[1] Bilans zał.5 Rozp.'!F5+'[1] Bilans zał.5 Rozp.'!F8</f>
        <v>-10389050.189999999</v>
      </c>
      <c r="F27" s="59">
        <f>C26-E27</f>
        <v>0</v>
      </c>
    </row>
    <row r="28" spans="1:6" ht="25.5" customHeight="1">
      <c r="A28" s="53" t="s">
        <v>16</v>
      </c>
      <c r="B28" s="53"/>
      <c r="C28" s="20">
        <v>-10388910.279999999</v>
      </c>
      <c r="D28" s="20">
        <v>-10692259.699999999</v>
      </c>
      <c r="E28" s="60">
        <f>'[1] Bilans zał.5 Rozp.'!G5+'[1] Bilans zał.5 Rozp.'!G8</f>
        <v>-10692368.799999999</v>
      </c>
      <c r="F28" s="61">
        <f>D26-E28</f>
        <v>0</v>
      </c>
    </row>
    <row r="29" spans="1:6" ht="25.5" customHeight="1">
      <c r="A29" s="72" t="s">
        <v>152</v>
      </c>
      <c r="B29" s="72"/>
      <c r="C29" s="20">
        <v>-139.91</v>
      </c>
      <c r="D29" s="20">
        <v>-109.1</v>
      </c>
    </row>
    <row r="30" spans="1:6" ht="25.5" customHeight="1">
      <c r="A30" s="52" t="s">
        <v>153</v>
      </c>
      <c r="B30" s="52"/>
      <c r="C30" s="13">
        <f>C25+C26</f>
        <v>20886976.640000001</v>
      </c>
      <c r="D30" s="13">
        <f>D25+D26</f>
        <v>19977914.250000007</v>
      </c>
      <c r="E30" s="55" t="s">
        <v>116</v>
      </c>
      <c r="F30" s="56" t="s">
        <v>154</v>
      </c>
    </row>
    <row r="31" spans="1:6">
      <c r="A31" s="41"/>
      <c r="B31" s="41"/>
      <c r="C31" s="41"/>
      <c r="D31" s="41"/>
      <c r="E31" s="57" t="s">
        <v>118</v>
      </c>
      <c r="F31" s="58" t="s">
        <v>119</v>
      </c>
    </row>
    <row r="32" spans="1:6">
      <c r="A32" s="41"/>
      <c r="B32" s="41"/>
      <c r="C32" s="41"/>
      <c r="D32" s="41"/>
      <c r="E32" s="59">
        <f>'[1] Bilans zał.5 Rozp.'!F3</f>
        <v>20886976.639999997</v>
      </c>
      <c r="F32" s="59">
        <f>C30-E32</f>
        <v>0</v>
      </c>
    </row>
    <row r="33" spans="1:6">
      <c r="A33" s="41"/>
      <c r="B33" s="41"/>
      <c r="C33" s="41"/>
      <c r="D33" s="41"/>
      <c r="E33" s="60">
        <f>'[1] Bilans zał.5 Rozp.'!G3</f>
        <v>19977914.25</v>
      </c>
      <c r="F33" s="61">
        <f>D30-E33</f>
        <v>0</v>
      </c>
    </row>
    <row r="34" spans="1:6">
      <c r="A34" s="41"/>
      <c r="B34" s="41"/>
      <c r="C34" s="41"/>
      <c r="D34" s="41"/>
    </row>
    <row r="35" spans="1:6">
      <c r="A35" s="41"/>
      <c r="B35" s="41"/>
      <c r="C35" s="41"/>
      <c r="D35" s="41"/>
    </row>
    <row r="36" spans="1:6">
      <c r="A36" s="42" t="s">
        <v>71</v>
      </c>
      <c r="B36" s="43" t="s">
        <v>72</v>
      </c>
      <c r="C36" s="43"/>
      <c r="D36" s="42" t="s">
        <v>73</v>
      </c>
    </row>
    <row r="37" spans="1:6">
      <c r="A37" s="45" t="s">
        <v>74</v>
      </c>
      <c r="B37" s="46" t="s">
        <v>75</v>
      </c>
      <c r="C37" s="46"/>
      <c r="D37" s="45" t="s">
        <v>76</v>
      </c>
    </row>
  </sheetData>
  <mergeCells count="32">
    <mergeCell ref="B36:C36"/>
    <mergeCell ref="B37:C37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C1:D1"/>
    <mergeCell ref="A2:B2"/>
    <mergeCell ref="A3:B3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Bilans</vt:lpstr>
      <vt:lpstr>RZiS</vt:lpstr>
      <vt:lpstr>Zestawienie zmian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staniek</dc:creator>
  <cp:lastModifiedBy>staniek</cp:lastModifiedBy>
  <dcterms:created xsi:type="dcterms:W3CDTF">2019-08-30T10:19:08Z</dcterms:created>
  <dcterms:modified xsi:type="dcterms:W3CDTF">2019-08-30T10:21:22Z</dcterms:modified>
</cp:coreProperties>
</file>